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 name="Model_STS" sheetId="10" state="veryHidden" r:id="rId2"/>
    <sheet name="STS_1" sheetId="11" r:id="rId3"/>
  </sheets>
  <definedNames>
    <definedName name="Arc_Capacity">Model!$G$10:$G$35</definedName>
    <definedName name="ChartData" localSheetId="2">STS_1!$K$5:$K$9</definedName>
    <definedName name="Cost_matrix">Model!#REF!</definedName>
    <definedName name="Customer_demand">Model!$L$22:$L$23</definedName>
    <definedName name="Customer_net_inflow">Model!$J$22:$J$23</definedName>
    <definedName name="Destination">Model!$B$10:$B$35</definedName>
    <definedName name="Flow">Model!$E$10:$E$35</definedName>
    <definedName name="InputValues" localSheetId="2">STS_1!$A$5:$A$9</definedName>
    <definedName name="Origin">Model!$A$10:$A$35</definedName>
    <definedName name="OutputAddresses" localSheetId="2">STS_1!$B$4</definedName>
    <definedName name="OutputValues" localSheetId="2">STS_1!$B$5:$B$9</definedName>
    <definedName name="Plant_capacity">Model!$L$11:$L$13</definedName>
    <definedName name="Plant_net_outflow">Model!$J$11:$J$13</definedName>
    <definedName name="_xlnm.Print_Area" localSheetId="0">Model!$A$1:$Q$38</definedName>
    <definedName name="solver_adj" localSheetId="0" hidden="1">Model!$E$10:$E$35</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1000</definedName>
    <definedName name="solver_lhs1" localSheetId="0" hidden="1">Model!$J$22:$J$23</definedName>
    <definedName name="solver_lhs2" localSheetId="0" hidden="1">Model!$E$10:$E$35</definedName>
    <definedName name="solver_lhs3" localSheetId="0" hidden="1">Model!$J$11:$J$13</definedName>
    <definedName name="solver_lhs4" localSheetId="0" hidden="1">Model!$J$17:$J$18</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4</definedName>
    <definedName name="solver_nwt" localSheetId="0" hidden="1">1</definedName>
    <definedName name="solver_ofx" localSheetId="0" hidden="1">2</definedName>
    <definedName name="solver_opt" localSheetId="0" hidden="1">Model!$B$38</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l3" localSheetId="0" hidden="1">1</definedName>
    <definedName name="solver_rel4" localSheetId="0" hidden="1">2</definedName>
    <definedName name="solver_reo" localSheetId="0" hidden="1">2</definedName>
    <definedName name="solver_rep" localSheetId="0" hidden="1">2</definedName>
    <definedName name="solver_rhs1" localSheetId="0" hidden="1">Customer_demand</definedName>
    <definedName name="solver_rhs2" localSheetId="0" hidden="1">Arc_Capacity</definedName>
    <definedName name="solver_rhs3" localSheetId="0" hidden="1">Plant_capacity</definedName>
    <definedName name="solver_rhs4" localSheetId="0" hidden="1">0</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cost">Model!$B$38</definedName>
    <definedName name="Unit_Cost">Model!$D$10:$D$35</definedName>
    <definedName name="Warehouse_net_outflow">Model!$J$17:$J$18</definedName>
  </definedNames>
  <calcPr calcId="152511" iterate="1" iterateDelta="1.0000000000000001E-5"/>
</workbook>
</file>

<file path=xl/calcChain.xml><?xml version="1.0" encoding="utf-8"?>
<calcChain xmlns="http://schemas.openxmlformats.org/spreadsheetml/2006/main">
  <c r="K1" i="11" l="1"/>
  <c r="K7" i="11"/>
  <c r="K6" i="11"/>
  <c r="J4" i="11"/>
  <c r="K9" i="11" s="1"/>
  <c r="D14" i="1"/>
  <c r="D20" i="1"/>
  <c r="D26" i="1"/>
  <c r="D29" i="1"/>
  <c r="D32" i="1"/>
  <c r="J22" i="1"/>
  <c r="J23" i="1"/>
  <c r="J17" i="1"/>
  <c r="J18" i="1"/>
  <c r="J11" i="1"/>
  <c r="J12" i="1"/>
  <c r="J13" i="1"/>
  <c r="G10" i="1"/>
  <c r="G11" i="1"/>
  <c r="G12" i="1"/>
  <c r="G13" i="1"/>
  <c r="G14" i="1"/>
  <c r="G15" i="1"/>
  <c r="G16" i="1"/>
  <c r="G17" i="1"/>
  <c r="G18" i="1"/>
  <c r="G19" i="1"/>
  <c r="G20" i="1"/>
  <c r="G21" i="1"/>
  <c r="G22" i="1"/>
  <c r="G23" i="1"/>
  <c r="G24" i="1"/>
  <c r="G25" i="1"/>
  <c r="G26" i="1"/>
  <c r="G27" i="1"/>
  <c r="G28" i="1"/>
  <c r="G29" i="1"/>
  <c r="G30" i="1"/>
  <c r="G31" i="1"/>
  <c r="G32" i="1"/>
  <c r="G33" i="1"/>
  <c r="G34" i="1"/>
  <c r="G35" i="1"/>
  <c r="K8" i="11" l="1"/>
  <c r="K5" i="11"/>
  <c r="B38" i="1"/>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<sst xmlns="http://schemas.openxmlformats.org/spreadsheetml/2006/main" count="67" uniqueCount="34">
  <si>
    <t>Total cost</t>
  </si>
  <si>
    <t>=</t>
  </si>
  <si>
    <t>&lt;=</t>
  </si>
  <si>
    <t>&gt;=</t>
  </si>
  <si>
    <t>Common arc capacity</t>
  </si>
  <si>
    <t>Origin</t>
  </si>
  <si>
    <t>Destination</t>
  </si>
  <si>
    <t>Flow</t>
  </si>
  <si>
    <t>Node balance constraints</t>
  </si>
  <si>
    <t>Node</t>
  </si>
  <si>
    <t>Required</t>
  </si>
  <si>
    <t>Plant constraints</t>
  </si>
  <si>
    <t>Warehouse constraints</t>
  </si>
  <si>
    <t>Customer constraints</t>
  </si>
  <si>
    <t>Unit Cost</t>
  </si>
  <si>
    <t>Arc Capacity</t>
  </si>
  <si>
    <t>RedBrand shipping model</t>
  </si>
  <si>
    <t>Inputs</t>
  </si>
  <si>
    <t>Plant net outflow</t>
  </si>
  <si>
    <t>Plant capacity</t>
  </si>
  <si>
    <t>Warehouse net outflow</t>
  </si>
  <si>
    <t>Customer net inflow</t>
  </si>
  <si>
    <t>Customer demand</t>
  </si>
  <si>
    <t>Network structure, flows, and arc capacity constraints</t>
  </si>
  <si>
    <t>Objective to minimize</t>
  </si>
  <si>
    <t>Original costs to customer 1</t>
  </si>
  <si>
    <t>Cost decrease to customer 1</t>
  </si>
  <si>
    <t>$B$6</t>
  </si>
  <si>
    <t>$E$34</t>
  </si>
  <si>
    <t>Cost decrease to cust 1</t>
  </si>
  <si>
    <t>Oneway analysis for Solver model in Model worksheet</t>
  </si>
  <si>
    <t>Cost decrease to cust 1 (cell $B$6) values along side, output cell(s) along top</t>
  </si>
  <si>
    <t>Flow_25</t>
  </si>
  <si>
    <t>Data for chart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</si>
</sst>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quot;$&quot;#,##0"/>
    <numFmt numFmtId="165" formatCode="0.0"/>
  </numFmts>
  <fonts count="6" x14ac:knownFonts="1">
    <font>
      <sz val="11"/>
      <name val="Calibri"/>
      <family val="2"/>
    </font>
    <font>
      <sz val="8"/>
      <color indexed="81"/>
      <name val="Tahoma"/>
      <family val="2"/>
    </font>
    <font>
      <b/>
      <sz val="11"/>
      <name val="Calibri"/>
      <family val="2"/>
    </font>
    <font>
      <sz val="11"/>
      <name val="Calibri"/>
      <family val="2"/>
    </font>
    <font>
      <b/>
      <sz val="10"/>
      <name val="Arial"/>
      <family val="2"/>
    </font>
    <font>
      <sz val="10"/>
      <color rgb="FFFFFFFF"/>
      <name val="Arial"/>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6">
    <xf numFmtId="0" fontId="0" fillId="0" borderId="0" xfId="0"/>
    <xf numFmtId="0" fontId="2" fillId="0" borderId="0" xfId="0" applyFont="1"/>
    <xf numFmtId="0" fontId="3" fillId="0" borderId="0" xfId="0" applyFont="1"/>
    <xf numFmtId="0" fontId="3" fillId="2" borderId="0" xfId="0" applyFont="1" applyFill="1" applyBorder="1"/>
    <xf numFmtId="0" fontId="3" fillId="0" borderId="0" xfId="0" applyFont="1" applyFill="1" applyBorder="1"/>
    <xf numFmtId="0" fontId="2" fillId="0" borderId="0" xfId="0" applyFont="1" applyBorder="1"/>
    <xf numFmtId="0" fontId="3" fillId="0" borderId="0" xfId="0" applyNumberFormat="1" applyFont="1"/>
    <xf numFmtId="0" fontId="3" fillId="0" borderId="0" xfId="0" applyFont="1" applyAlignment="1">
      <alignment horizontal="right"/>
    </xf>
    <xf numFmtId="1" fontId="3" fillId="3" borderId="0" xfId="0" applyNumberFormat="1" applyFont="1" applyFill="1" applyBorder="1"/>
    <xf numFmtId="0" fontId="3" fillId="0" borderId="0" xfId="0" applyFont="1" applyAlignment="1">
      <alignment horizontal="center"/>
    </xf>
    <xf numFmtId="0" fontId="3" fillId="0" borderId="0" xfId="0" applyNumberFormat="1" applyFont="1" applyAlignment="1">
      <alignment horizontal="right"/>
    </xf>
    <xf numFmtId="0" fontId="3" fillId="0" borderId="0" xfId="0" applyNumberFormat="1" applyFont="1" applyAlignment="1">
      <alignment horizontal="center"/>
    </xf>
    <xf numFmtId="1" fontId="3" fillId="0" borderId="0" xfId="0" applyNumberFormat="1" applyFont="1"/>
    <xf numFmtId="0" fontId="3" fillId="0" borderId="0" xfId="0" applyFont="1" applyBorder="1"/>
    <xf numFmtId="164" fontId="3" fillId="4" borderId="0" xfId="0" applyNumberFormat="1" applyFont="1" applyFill="1" applyBorder="1"/>
    <xf numFmtId="164" fontId="3" fillId="0" borderId="0" xfId="0" applyNumberFormat="1" applyFont="1" applyBorder="1"/>
    <xf numFmtId="165" fontId="3" fillId="0" borderId="0" xfId="0" applyNumberFormat="1" applyFont="1" applyFill="1" applyBorder="1"/>
    <xf numFmtId="49" fontId="0" fillId="0" borderId="0" xfId="0" applyNumberFormat="1"/>
    <xf numFmtId="0" fontId="4" fillId="0" borderId="0" xfId="0" applyFont="1"/>
    <xf numFmtId="165"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5" fillId="0" borderId="0" xfId="0" applyFont="1"/>
    <xf numFmtId="1" fontId="0" fillId="0" borderId="1" xfId="0" applyNumberFormat="1" applyBorder="1"/>
    <xf numFmtId="1" fontId="0" fillId="0" borderId="2" xfId="0" applyNumberFormat="1" applyBorder="1"/>
    <xf numFmtId="1" fontId="0" fillId="0" borderId="3" xfId="0" applyNumberFormat="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Flow_25 to Cost decrease to cust 1</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STS_1!$A$5:$A$9</c:f>
              <c:numCache>
                <c:formatCode>0.0</c:formatCode>
                <c:ptCount val="5"/>
                <c:pt idx="0">
                  <c:v>0</c:v>
                </c:pt>
                <c:pt idx="1">
                  <c:v>0.5</c:v>
                </c:pt>
                <c:pt idx="2">
                  <c:v>1</c:v>
                </c:pt>
                <c:pt idx="3">
                  <c:v>1.5</c:v>
                </c:pt>
                <c:pt idx="4">
                  <c:v>2</c:v>
                </c:pt>
              </c:numCache>
            </c:numRef>
          </c:cat>
          <c:val>
            <c:numRef>
              <c:f>STS_1!$K$5:$K$9</c:f>
              <c:numCache>
                <c:formatCode>General</c:formatCode>
                <c:ptCount val="5"/>
                <c:pt idx="0">
                  <c:v>150</c:v>
                </c:pt>
                <c:pt idx="1">
                  <c:v>150</c:v>
                </c:pt>
                <c:pt idx="2">
                  <c:v>150</c:v>
                </c:pt>
                <c:pt idx="3">
                  <c:v>150</c:v>
                </c:pt>
                <c:pt idx="4">
                  <c:v>150</c:v>
                </c:pt>
              </c:numCache>
            </c:numRef>
          </c:val>
          <c:smooth val="0"/>
        </c:ser>
        <c:dLbls>
          <c:showLegendKey val="0"/>
          <c:showVal val="0"/>
          <c:showCatName val="0"/>
          <c:showSerName val="0"/>
          <c:showPercent val="0"/>
          <c:showBubbleSize val="0"/>
        </c:dLbls>
        <c:marker val="1"/>
        <c:smooth val="0"/>
        <c:axId val="723188864"/>
        <c:axId val="723196312"/>
      </c:lineChart>
      <c:catAx>
        <c:axId val="723188864"/>
        <c:scaling>
          <c:orientation val="minMax"/>
        </c:scaling>
        <c:delete val="0"/>
        <c:axPos val="b"/>
        <c:title>
          <c:tx>
            <c:rich>
              <a:bodyPr/>
              <a:lstStyle/>
              <a:p>
                <a:pPr>
                  <a:defRPr/>
                </a:pPr>
                <a:r>
                  <a:rPr lang="en-US"/>
                  <a:t>Cost decrease to cust 1 ($B$6)</a:t>
                </a:r>
              </a:p>
            </c:rich>
          </c:tx>
          <c:layout/>
          <c:overlay val="0"/>
        </c:title>
        <c:numFmt formatCode="0.0" sourceLinked="1"/>
        <c:majorTickMark val="out"/>
        <c:minorTickMark val="none"/>
        <c:tickLblPos val="nextTo"/>
        <c:crossAx val="723196312"/>
        <c:crosses val="autoZero"/>
        <c:auto val="1"/>
        <c:lblAlgn val="ctr"/>
        <c:lblOffset val="100"/>
        <c:noMultiLvlLbl val="0"/>
      </c:catAx>
      <c:valAx>
        <c:axId val="723196312"/>
        <c:scaling>
          <c:orientation val="minMax"/>
        </c:scaling>
        <c:delete val="0"/>
        <c:axPos val="l"/>
        <c:majorGridlines/>
        <c:numFmt formatCode="General" sourceLinked="1"/>
        <c:majorTickMark val="out"/>
        <c:minorTickMark val="none"/>
        <c:tickLblPos val="nextTo"/>
        <c:crossAx val="7231888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11</xdr:row>
      <xdr:rowOff>95250</xdr:rowOff>
    </xdr:from>
    <xdr:to>
      <xdr:col>18</xdr:col>
      <xdr:colOff>0</xdr:colOff>
      <xdr:row>29</xdr:row>
      <xdr:rowOff>38100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10</xdr:row>
      <xdr:rowOff>0</xdr:rowOff>
    </xdr:from>
    <xdr:to>
      <xdr:col>6</xdr:col>
      <xdr:colOff>548640</xdr:colOff>
      <xdr:row>17</xdr:row>
      <xdr:rowOff>45720</xdr:rowOff>
    </xdr:to>
    <xdr:sp macro="" textlink="">
      <xdr:nvSpPr>
        <xdr:cNvPr id="4" name="TextBox 3"/>
        <xdr:cNvSpPr txBox="1"/>
      </xdr:nvSpPr>
      <xdr:spPr>
        <a:xfrm>
          <a:off x="609600" y="2186940"/>
          <a:ext cx="3596640" cy="13258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Because some costs from warehouses to customer 1 were already so low, they can't be made low enough (without making them negative) to get the desired behavior. If we just reduced the costs of plants (not warehouses) to customer 1, then we might be able to force the behavior we asked for.</a:t>
          </a:r>
        </a:p>
      </xdr:txBody>
    </xdr:sp>
    <xdr:clientData/>
  </xdr:twoCellAnchor>
  <xdr:twoCellAnchor>
    <xdr:from>
      <xdr:col>12</xdr:col>
      <xdr:colOff>0</xdr:colOff>
      <xdr:row>3</xdr:row>
      <xdr:rowOff>0</xdr:rowOff>
    </xdr:from>
    <xdr:to>
      <xdr:col>16</xdr:col>
      <xdr:colOff>0</xdr:colOff>
      <xdr:row>5</xdr:row>
      <xdr:rowOff>106680</xdr:rowOff>
    </xdr:to>
    <xdr:sp macro="" textlink="">
      <xdr:nvSpPr>
        <xdr:cNvPr id="5" name="TextBox 4"/>
        <xdr:cNvSpPr txBox="1"/>
      </xdr:nvSpPr>
      <xdr:spPr>
        <a:xfrm>
          <a:off x="7315200" y="548640"/>
          <a:ext cx="2438400" cy="830580"/>
        </a:xfrm>
        <a:prstGeom prst="rect">
          <a:avLst/>
        </a:prstGeom>
        <a:solidFill>
          <a:schemeClr val="bg1"/>
        </a:solidFill>
        <a:ln w="9525" cmpd="sng">
          <a:solidFill>
            <a:schemeClr val="lt1">
              <a:shade val="50000"/>
            </a:schemeClr>
          </a:solidFill>
        </a:ln>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8"/>
  <sheetViews>
    <sheetView tabSelected="1" workbookViewId="0"/>
  </sheetViews>
  <sheetFormatPr defaultColWidth="9.109375" defaultRowHeight="14.4" x14ac:dyDescent="0.3"/>
  <cols>
    <col min="1" max="1" width="28.6640625" style="2" customWidth="1"/>
    <col min="2" max="2" width="16.109375" style="2" customWidth="1"/>
    <col min="3" max="3" width="23.6640625" style="2" customWidth="1"/>
    <col min="4" max="4" width="12" style="2" customWidth="1"/>
    <col min="5" max="5" width="8.6640625" style="2" customWidth="1"/>
    <col min="6" max="6" width="9.44140625" style="2" customWidth="1"/>
    <col min="7" max="7" width="11.5546875" style="2" customWidth="1"/>
    <col min="8" max="8" width="12" style="2" customWidth="1"/>
    <col min="9" max="9" width="12.33203125" style="2" customWidth="1"/>
    <col min="10" max="10" width="20.109375" style="2" customWidth="1"/>
    <col min="11" max="11" width="10.5546875" style="2" customWidth="1"/>
    <col min="12" max="12" width="16.33203125" style="2" customWidth="1"/>
    <col min="13" max="13" width="9" style="2" customWidth="1"/>
    <col min="14" max="14" width="21.109375" style="2" customWidth="1"/>
    <col min="15" max="16384" width="9.109375" style="2"/>
  </cols>
  <sheetData>
    <row r="1" spans="1:15" x14ac:dyDescent="0.3">
      <c r="A1" s="1" t="s">
        <v>16</v>
      </c>
    </row>
    <row r="3" spans="1:15" x14ac:dyDescent="0.3">
      <c r="A3" s="1" t="s">
        <v>17</v>
      </c>
      <c r="N3" s="1"/>
    </row>
    <row r="4" spans="1:15" x14ac:dyDescent="0.3">
      <c r="A4" s="2" t="s">
        <v>4</v>
      </c>
      <c r="B4" s="3">
        <v>150</v>
      </c>
      <c r="C4" s="4"/>
      <c r="L4" s="5"/>
      <c r="N4" s="6"/>
      <c r="O4" s="6"/>
    </row>
    <row r="5" spans="1:15" x14ac:dyDescent="0.3">
      <c r="B5" s="4"/>
      <c r="C5" s="4"/>
      <c r="L5" s="5"/>
      <c r="N5" s="6"/>
      <c r="O5" s="6"/>
    </row>
    <row r="6" spans="1:15" x14ac:dyDescent="0.3">
      <c r="A6" s="4" t="s">
        <v>26</v>
      </c>
      <c r="B6" s="16">
        <v>0</v>
      </c>
      <c r="C6" s="4"/>
      <c r="L6" s="5"/>
      <c r="N6" s="6"/>
      <c r="O6" s="6"/>
    </row>
    <row r="7" spans="1:15" x14ac:dyDescent="0.3">
      <c r="L7" s="5"/>
      <c r="N7" s="6"/>
      <c r="O7" s="6"/>
    </row>
    <row r="8" spans="1:15" x14ac:dyDescent="0.3">
      <c r="A8" s="1" t="s">
        <v>23</v>
      </c>
      <c r="I8" s="1" t="s">
        <v>8</v>
      </c>
      <c r="J8" s="6"/>
      <c r="K8" s="6"/>
      <c r="M8" s="6"/>
      <c r="N8" s="6"/>
      <c r="O8" s="6"/>
    </row>
    <row r="9" spans="1:15" x14ac:dyDescent="0.3">
      <c r="A9" s="7" t="s">
        <v>5</v>
      </c>
      <c r="B9" s="7" t="s">
        <v>6</v>
      </c>
      <c r="C9" s="7" t="s">
        <v>25</v>
      </c>
      <c r="D9" s="7" t="s">
        <v>14</v>
      </c>
      <c r="E9" s="7" t="s">
        <v>7</v>
      </c>
      <c r="G9" s="7" t="s">
        <v>15</v>
      </c>
      <c r="I9" s="2" t="s">
        <v>11</v>
      </c>
      <c r="M9" s="6"/>
      <c r="N9" s="6"/>
      <c r="O9" s="6"/>
    </row>
    <row r="10" spans="1:15" x14ac:dyDescent="0.3">
      <c r="A10" s="2">
        <v>1</v>
      </c>
      <c r="B10" s="2">
        <v>2</v>
      </c>
      <c r="D10" s="3">
        <v>5</v>
      </c>
      <c r="E10" s="8">
        <v>0</v>
      </c>
      <c r="F10" s="9" t="s">
        <v>2</v>
      </c>
      <c r="G10" s="2">
        <f t="shared" ref="G10:G35" si="0">$B$4</f>
        <v>150</v>
      </c>
      <c r="I10" s="7" t="s">
        <v>9</v>
      </c>
      <c r="J10" s="10" t="s">
        <v>18</v>
      </c>
      <c r="K10" s="10"/>
      <c r="L10" s="7" t="s">
        <v>19</v>
      </c>
      <c r="M10" s="6"/>
      <c r="N10" s="6"/>
      <c r="O10" s="6"/>
    </row>
    <row r="11" spans="1:15" x14ac:dyDescent="0.3">
      <c r="A11" s="2">
        <v>1</v>
      </c>
      <c r="B11" s="2">
        <v>3</v>
      </c>
      <c r="D11" s="3">
        <v>3</v>
      </c>
      <c r="E11" s="8">
        <v>150</v>
      </c>
      <c r="F11" s="9" t="s">
        <v>2</v>
      </c>
      <c r="G11" s="2">
        <f t="shared" si="0"/>
        <v>150</v>
      </c>
      <c r="I11" s="2">
        <v>1</v>
      </c>
      <c r="J11" s="6">
        <f>SUMIF(Origin,I11,Flow)-SUMIF(Destination,I11,Flow)</f>
        <v>180</v>
      </c>
      <c r="K11" s="11" t="s">
        <v>2</v>
      </c>
      <c r="L11" s="3">
        <v>200</v>
      </c>
      <c r="M11" s="6"/>
      <c r="N11" s="6"/>
      <c r="O11" s="6"/>
    </row>
    <row r="12" spans="1:15" x14ac:dyDescent="0.3">
      <c r="A12" s="2">
        <v>1</v>
      </c>
      <c r="B12" s="2">
        <v>4</v>
      </c>
      <c r="D12" s="3">
        <v>5</v>
      </c>
      <c r="E12" s="8">
        <v>30</v>
      </c>
      <c r="F12" s="9" t="s">
        <v>2</v>
      </c>
      <c r="G12" s="2">
        <f t="shared" si="0"/>
        <v>150</v>
      </c>
      <c r="I12" s="2">
        <v>2</v>
      </c>
      <c r="J12" s="12">
        <f>SUMIF(Origin,I12,Flow)-SUMIF(Destination,I12,Flow)</f>
        <v>300</v>
      </c>
      <c r="K12" s="9" t="s">
        <v>2</v>
      </c>
      <c r="L12" s="3">
        <v>300</v>
      </c>
      <c r="M12" s="6"/>
      <c r="N12" s="6"/>
      <c r="O12" s="6"/>
    </row>
    <row r="13" spans="1:15" x14ac:dyDescent="0.3">
      <c r="A13" s="2">
        <v>1</v>
      </c>
      <c r="B13" s="2">
        <v>5</v>
      </c>
      <c r="D13" s="3">
        <v>5</v>
      </c>
      <c r="E13" s="8">
        <v>0</v>
      </c>
      <c r="F13" s="9" t="s">
        <v>2</v>
      </c>
      <c r="G13" s="2">
        <f t="shared" si="0"/>
        <v>150</v>
      </c>
      <c r="I13" s="2">
        <v>3</v>
      </c>
      <c r="J13" s="6">
        <f>SUMIF(Origin,I13,Flow)-SUMIF(Destination,I13,Flow)</f>
        <v>100</v>
      </c>
      <c r="K13" s="9" t="s">
        <v>2</v>
      </c>
      <c r="L13" s="3">
        <v>100</v>
      </c>
      <c r="M13" s="6"/>
      <c r="N13" s="6"/>
      <c r="O13" s="6"/>
    </row>
    <row r="14" spans="1:15" x14ac:dyDescent="0.3">
      <c r="A14" s="2">
        <v>1</v>
      </c>
      <c r="B14" s="2">
        <v>6</v>
      </c>
      <c r="C14" s="3">
        <v>20</v>
      </c>
      <c r="D14" s="4">
        <f>C14-$B$6</f>
        <v>20</v>
      </c>
      <c r="E14" s="8">
        <v>0</v>
      </c>
      <c r="F14" s="9" t="s">
        <v>2</v>
      </c>
      <c r="G14" s="2">
        <f t="shared" si="0"/>
        <v>150</v>
      </c>
      <c r="N14" s="6"/>
      <c r="O14" s="6"/>
    </row>
    <row r="15" spans="1:15" x14ac:dyDescent="0.3">
      <c r="A15" s="2">
        <v>1</v>
      </c>
      <c r="B15" s="2">
        <v>7</v>
      </c>
      <c r="D15" s="3">
        <v>20</v>
      </c>
      <c r="E15" s="8">
        <v>0</v>
      </c>
      <c r="F15" s="9" t="s">
        <v>2</v>
      </c>
      <c r="G15" s="2">
        <f t="shared" si="0"/>
        <v>150</v>
      </c>
      <c r="I15" s="2" t="s">
        <v>12</v>
      </c>
      <c r="N15" s="6"/>
      <c r="O15" s="6"/>
    </row>
    <row r="16" spans="1:15" x14ac:dyDescent="0.3">
      <c r="A16" s="2">
        <v>2</v>
      </c>
      <c r="B16" s="2">
        <v>1</v>
      </c>
      <c r="D16" s="3">
        <v>9</v>
      </c>
      <c r="E16" s="8">
        <v>0</v>
      </c>
      <c r="F16" s="9" t="s">
        <v>2</v>
      </c>
      <c r="G16" s="2">
        <f t="shared" si="0"/>
        <v>150</v>
      </c>
      <c r="I16" s="7" t="s">
        <v>9</v>
      </c>
      <c r="J16" s="7" t="s">
        <v>20</v>
      </c>
      <c r="K16" s="7"/>
      <c r="L16" s="7" t="s">
        <v>10</v>
      </c>
      <c r="N16" s="6"/>
      <c r="O16" s="6"/>
    </row>
    <row r="17" spans="1:12" x14ac:dyDescent="0.3">
      <c r="A17" s="2">
        <v>2</v>
      </c>
      <c r="B17" s="2">
        <v>3</v>
      </c>
      <c r="D17" s="3">
        <v>9</v>
      </c>
      <c r="E17" s="8">
        <v>0</v>
      </c>
      <c r="F17" s="9" t="s">
        <v>2</v>
      </c>
      <c r="G17" s="2">
        <f t="shared" si="0"/>
        <v>150</v>
      </c>
      <c r="I17" s="2">
        <v>4</v>
      </c>
      <c r="J17" s="12">
        <f>SUMIF(Origin,I17,Flow)-SUMIF(Destination,I17,Flow)</f>
        <v>0</v>
      </c>
      <c r="K17" s="9" t="s">
        <v>1</v>
      </c>
      <c r="L17" s="13">
        <v>0</v>
      </c>
    </row>
    <row r="18" spans="1:12" x14ac:dyDescent="0.3">
      <c r="A18" s="2">
        <v>2</v>
      </c>
      <c r="B18" s="2">
        <v>4</v>
      </c>
      <c r="D18" s="3">
        <v>1</v>
      </c>
      <c r="E18" s="8">
        <v>120</v>
      </c>
      <c r="F18" s="9" t="s">
        <v>2</v>
      </c>
      <c r="G18" s="2">
        <f t="shared" si="0"/>
        <v>150</v>
      </c>
      <c r="I18" s="2">
        <v>5</v>
      </c>
      <c r="J18" s="12">
        <f>SUMIF(Origin,I18,Flow)-SUMIF(Destination,I18,Flow)</f>
        <v>0</v>
      </c>
      <c r="K18" s="9" t="s">
        <v>1</v>
      </c>
      <c r="L18" s="13">
        <v>0</v>
      </c>
    </row>
    <row r="19" spans="1:12" x14ac:dyDescent="0.3">
      <c r="A19" s="2">
        <v>2</v>
      </c>
      <c r="B19" s="2">
        <v>5</v>
      </c>
      <c r="D19" s="3">
        <v>1</v>
      </c>
      <c r="E19" s="8">
        <v>30</v>
      </c>
      <c r="F19" s="9" t="s">
        <v>2</v>
      </c>
      <c r="G19" s="2">
        <f t="shared" si="0"/>
        <v>150</v>
      </c>
    </row>
    <row r="20" spans="1:12" x14ac:dyDescent="0.3">
      <c r="A20" s="2">
        <v>2</v>
      </c>
      <c r="B20" s="2">
        <v>6</v>
      </c>
      <c r="C20" s="3">
        <v>8</v>
      </c>
      <c r="D20" s="4">
        <f>C20-$B$6</f>
        <v>8</v>
      </c>
      <c r="E20" s="8">
        <v>150</v>
      </c>
      <c r="F20" s="9" t="s">
        <v>2</v>
      </c>
      <c r="G20" s="2">
        <f t="shared" si="0"/>
        <v>150</v>
      </c>
      <c r="I20" s="2" t="s">
        <v>13</v>
      </c>
    </row>
    <row r="21" spans="1:12" x14ac:dyDescent="0.3">
      <c r="A21" s="2">
        <v>2</v>
      </c>
      <c r="B21" s="2">
        <v>7</v>
      </c>
      <c r="D21" s="3">
        <v>15</v>
      </c>
      <c r="E21" s="8">
        <v>0</v>
      </c>
      <c r="F21" s="9" t="s">
        <v>2</v>
      </c>
      <c r="G21" s="2">
        <f t="shared" si="0"/>
        <v>150</v>
      </c>
      <c r="I21" s="7" t="s">
        <v>9</v>
      </c>
      <c r="J21" s="7" t="s">
        <v>21</v>
      </c>
      <c r="K21" s="7"/>
      <c r="L21" s="7" t="s">
        <v>22</v>
      </c>
    </row>
    <row r="22" spans="1:12" x14ac:dyDescent="0.3">
      <c r="A22" s="2">
        <v>3</v>
      </c>
      <c r="B22" s="2">
        <v>1</v>
      </c>
      <c r="D22" s="3">
        <v>0.4</v>
      </c>
      <c r="E22" s="8">
        <v>0</v>
      </c>
      <c r="F22" s="9" t="s">
        <v>2</v>
      </c>
      <c r="G22" s="2">
        <f t="shared" si="0"/>
        <v>150</v>
      </c>
      <c r="I22" s="2">
        <v>6</v>
      </c>
      <c r="J22" s="6">
        <f>SUMIF(Destination,I22,Flow)-SUMIF(Origin,I22,Flow)</f>
        <v>400</v>
      </c>
      <c r="K22" s="9" t="s">
        <v>3</v>
      </c>
      <c r="L22" s="3">
        <v>400</v>
      </c>
    </row>
    <row r="23" spans="1:12" x14ac:dyDescent="0.3">
      <c r="A23" s="2">
        <v>3</v>
      </c>
      <c r="B23" s="2">
        <v>2</v>
      </c>
      <c r="D23" s="3">
        <v>8</v>
      </c>
      <c r="E23" s="8">
        <v>0</v>
      </c>
      <c r="F23" s="9" t="s">
        <v>2</v>
      </c>
      <c r="G23" s="2">
        <f t="shared" si="0"/>
        <v>150</v>
      </c>
      <c r="I23" s="2">
        <v>7</v>
      </c>
      <c r="J23" s="6">
        <f>SUMIF(Destination,I23,Flow)-SUMIF(Origin,I23,Flow)</f>
        <v>180</v>
      </c>
      <c r="K23" s="9" t="s">
        <v>3</v>
      </c>
      <c r="L23" s="3">
        <v>180</v>
      </c>
    </row>
    <row r="24" spans="1:12" x14ac:dyDescent="0.3">
      <c r="A24" s="2">
        <v>3</v>
      </c>
      <c r="B24" s="2">
        <v>4</v>
      </c>
      <c r="D24" s="3">
        <v>1</v>
      </c>
      <c r="E24" s="8">
        <v>0</v>
      </c>
      <c r="F24" s="9" t="s">
        <v>2</v>
      </c>
      <c r="G24" s="2">
        <f t="shared" si="0"/>
        <v>150</v>
      </c>
    </row>
    <row r="25" spans="1:12" x14ac:dyDescent="0.3">
      <c r="A25" s="2">
        <v>3</v>
      </c>
      <c r="B25" s="2">
        <v>5</v>
      </c>
      <c r="D25" s="3">
        <v>0.5</v>
      </c>
      <c r="E25" s="8">
        <v>120</v>
      </c>
      <c r="F25" s="9" t="s">
        <v>2</v>
      </c>
      <c r="G25" s="2">
        <f t="shared" si="0"/>
        <v>150</v>
      </c>
    </row>
    <row r="26" spans="1:12" x14ac:dyDescent="0.3">
      <c r="A26" s="2">
        <v>3</v>
      </c>
      <c r="B26" s="2">
        <v>6</v>
      </c>
      <c r="C26" s="3">
        <v>10</v>
      </c>
      <c r="D26" s="4">
        <f>C26-$B$6</f>
        <v>10</v>
      </c>
      <c r="E26" s="8">
        <v>100</v>
      </c>
      <c r="F26" s="9" t="s">
        <v>2</v>
      </c>
      <c r="G26" s="2">
        <f t="shared" si="0"/>
        <v>150</v>
      </c>
    </row>
    <row r="27" spans="1:12" x14ac:dyDescent="0.3">
      <c r="A27" s="2">
        <v>3</v>
      </c>
      <c r="B27" s="2">
        <v>7</v>
      </c>
      <c r="D27" s="3">
        <v>12</v>
      </c>
      <c r="E27" s="8">
        <v>30</v>
      </c>
      <c r="F27" s="9" t="s">
        <v>2</v>
      </c>
      <c r="G27" s="2">
        <f t="shared" si="0"/>
        <v>150</v>
      </c>
    </row>
    <row r="28" spans="1:12" x14ac:dyDescent="0.3">
      <c r="A28" s="2">
        <v>4</v>
      </c>
      <c r="B28" s="2">
        <v>5</v>
      </c>
      <c r="D28" s="3">
        <v>1.2</v>
      </c>
      <c r="E28" s="8">
        <v>0</v>
      </c>
      <c r="F28" s="9" t="s">
        <v>2</v>
      </c>
      <c r="G28" s="2">
        <f t="shared" si="0"/>
        <v>150</v>
      </c>
    </row>
    <row r="29" spans="1:12" x14ac:dyDescent="0.3">
      <c r="A29" s="2">
        <v>4</v>
      </c>
      <c r="B29" s="2">
        <v>6</v>
      </c>
      <c r="C29" s="3">
        <v>2</v>
      </c>
      <c r="D29" s="4">
        <f>C29-$B$6</f>
        <v>2</v>
      </c>
      <c r="E29" s="8">
        <v>150</v>
      </c>
      <c r="F29" s="9" t="s">
        <v>2</v>
      </c>
      <c r="G29" s="2">
        <f t="shared" si="0"/>
        <v>150</v>
      </c>
    </row>
    <row r="30" spans="1:12" x14ac:dyDescent="0.3">
      <c r="A30" s="2">
        <v>4</v>
      </c>
      <c r="B30" s="2">
        <v>7</v>
      </c>
      <c r="D30" s="3">
        <v>12</v>
      </c>
      <c r="E30" s="8">
        <v>0</v>
      </c>
      <c r="F30" s="9" t="s">
        <v>2</v>
      </c>
      <c r="G30" s="2">
        <f t="shared" si="0"/>
        <v>150</v>
      </c>
    </row>
    <row r="31" spans="1:12" x14ac:dyDescent="0.3">
      <c r="A31" s="2">
        <v>5</v>
      </c>
      <c r="B31" s="2">
        <v>4</v>
      </c>
      <c r="D31" s="3">
        <v>0.8</v>
      </c>
      <c r="E31" s="8">
        <v>0</v>
      </c>
      <c r="F31" s="9" t="s">
        <v>2</v>
      </c>
      <c r="G31" s="2">
        <f t="shared" si="0"/>
        <v>150</v>
      </c>
    </row>
    <row r="32" spans="1:12" x14ac:dyDescent="0.3">
      <c r="A32" s="2">
        <v>5</v>
      </c>
      <c r="B32" s="2">
        <v>6</v>
      </c>
      <c r="C32" s="3">
        <v>2</v>
      </c>
      <c r="D32" s="4">
        <f>C32-$B$6</f>
        <v>2</v>
      </c>
      <c r="E32" s="8">
        <v>150</v>
      </c>
      <c r="F32" s="9" t="s">
        <v>2</v>
      </c>
      <c r="G32" s="2">
        <f t="shared" si="0"/>
        <v>150</v>
      </c>
    </row>
    <row r="33" spans="1:7" x14ac:dyDescent="0.3">
      <c r="A33" s="2">
        <v>5</v>
      </c>
      <c r="B33" s="2">
        <v>7</v>
      </c>
      <c r="D33" s="3">
        <v>12</v>
      </c>
      <c r="E33" s="8">
        <v>0</v>
      </c>
      <c r="F33" s="9" t="s">
        <v>2</v>
      </c>
      <c r="G33" s="2">
        <f t="shared" si="0"/>
        <v>150</v>
      </c>
    </row>
    <row r="34" spans="1:7" x14ac:dyDescent="0.3">
      <c r="A34" s="2">
        <v>6</v>
      </c>
      <c r="B34" s="2">
        <v>7</v>
      </c>
      <c r="D34" s="3">
        <v>1</v>
      </c>
      <c r="E34" s="8">
        <v>150</v>
      </c>
      <c r="F34" s="9" t="s">
        <v>2</v>
      </c>
      <c r="G34" s="2">
        <f t="shared" si="0"/>
        <v>150</v>
      </c>
    </row>
    <row r="35" spans="1:7" x14ac:dyDescent="0.3">
      <c r="A35" s="2">
        <v>7</v>
      </c>
      <c r="B35" s="2">
        <v>6</v>
      </c>
      <c r="C35" s="4"/>
      <c r="D35" s="3">
        <v>7</v>
      </c>
      <c r="E35" s="8">
        <v>0</v>
      </c>
      <c r="F35" s="9" t="s">
        <v>2</v>
      </c>
      <c r="G35" s="2">
        <f t="shared" si="0"/>
        <v>150</v>
      </c>
    </row>
    <row r="37" spans="1:7" x14ac:dyDescent="0.3">
      <c r="A37" s="1" t="s">
        <v>24</v>
      </c>
    </row>
    <row r="38" spans="1:7" x14ac:dyDescent="0.3">
      <c r="A38" s="2" t="s">
        <v>0</v>
      </c>
      <c r="B38" s="14">
        <f>SUMPRODUCT(Unit_Cost,Flow)</f>
        <v>4120</v>
      </c>
      <c r="C38" s="15"/>
    </row>
  </sheetData>
  <phoneticPr fontId="0" type="noConversion"/>
  <printOptions headings="1" gridLines="1" gridLinesSet="0"/>
  <pageMargins left="0.75" right="0.75" top="1" bottom="1" header="0.5" footer="0.5"/>
  <pageSetup scale="5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15"/>
  <sheetViews>
    <sheetView workbookViewId="0"/>
  </sheetViews>
  <sheetFormatPr defaultRowHeight="14.4" x14ac:dyDescent="0.3"/>
  <sheetData>
    <row r="1" spans="1:2" x14ac:dyDescent="0.3">
      <c r="A1">
        <v>1</v>
      </c>
    </row>
    <row r="2" spans="1:2" x14ac:dyDescent="0.3">
      <c r="A2" t="s">
        <v>27</v>
      </c>
    </row>
    <row r="3" spans="1:2" x14ac:dyDescent="0.3">
      <c r="A3">
        <v>1</v>
      </c>
    </row>
    <row r="4" spans="1:2" x14ac:dyDescent="0.3">
      <c r="A4">
        <v>0</v>
      </c>
    </row>
    <row r="5" spans="1:2" x14ac:dyDescent="0.3">
      <c r="A5">
        <v>2</v>
      </c>
    </row>
    <row r="6" spans="1:2" x14ac:dyDescent="0.3">
      <c r="A6">
        <v>0.5</v>
      </c>
    </row>
    <row r="8" spans="1:2" x14ac:dyDescent="0.3">
      <c r="A8" s="17"/>
      <c r="B8" s="17"/>
    </row>
    <row r="9" spans="1:2" x14ac:dyDescent="0.3">
      <c r="A9" t="s">
        <v>28</v>
      </c>
    </row>
    <row r="10" spans="1:2" x14ac:dyDescent="0.3">
      <c r="A10" t="s">
        <v>29</v>
      </c>
    </row>
    <row r="15" spans="1:2" x14ac:dyDescent="0.3">
      <c r="B15" s="1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K9"/>
  <sheetViews>
    <sheetView workbookViewId="0"/>
  </sheetViews>
  <sheetFormatPr defaultRowHeight="14.4" x14ac:dyDescent="0.3"/>
  <sheetData>
    <row r="1" spans="1:11" x14ac:dyDescent="0.3">
      <c r="A1" s="18" t="s">
        <v>30</v>
      </c>
      <c r="K1" s="22" t="str">
        <f>CONCATENATE("Sensitivity of ",$K$4," to ","Cost decrease to cust 1")</f>
        <v>Sensitivity of Flow_25 to Cost decrease to cust 1</v>
      </c>
    </row>
    <row r="3" spans="1:11" x14ac:dyDescent="0.3">
      <c r="A3" t="s">
        <v>31</v>
      </c>
      <c r="K3" t="s">
        <v>33</v>
      </c>
    </row>
    <row r="4" spans="1:11" ht="42.6" x14ac:dyDescent="0.3">
      <c r="B4" s="20" t="s">
        <v>32</v>
      </c>
      <c r="J4" s="22">
        <f>MATCH($K$4,OutputAddresses,0)</f>
        <v>1</v>
      </c>
      <c r="K4" s="21" t="s">
        <v>32</v>
      </c>
    </row>
    <row r="5" spans="1:11" x14ac:dyDescent="0.3">
      <c r="A5" s="19">
        <v>0</v>
      </c>
      <c r="B5" s="23">
        <v>150</v>
      </c>
      <c r="K5">
        <f>INDEX(OutputValues,1,$J$4)</f>
        <v>150</v>
      </c>
    </row>
    <row r="6" spans="1:11" x14ac:dyDescent="0.3">
      <c r="A6" s="19">
        <v>0.5</v>
      </c>
      <c r="B6" s="24">
        <v>150</v>
      </c>
      <c r="K6">
        <f>INDEX(OutputValues,2,$J$4)</f>
        <v>150</v>
      </c>
    </row>
    <row r="7" spans="1:11" x14ac:dyDescent="0.3">
      <c r="A7" s="19">
        <v>1</v>
      </c>
      <c r="B7" s="24">
        <v>150</v>
      </c>
      <c r="K7">
        <f>INDEX(OutputValues,3,$J$4)</f>
        <v>150</v>
      </c>
    </row>
    <row r="8" spans="1:11" x14ac:dyDescent="0.3">
      <c r="A8" s="19">
        <v>1.5</v>
      </c>
      <c r="B8" s="24">
        <v>150</v>
      </c>
      <c r="K8">
        <f>INDEX(OutputValues,4,$J$4)</f>
        <v>150</v>
      </c>
    </row>
    <row r="9" spans="1:11" x14ac:dyDescent="0.3">
      <c r="A9" s="19">
        <v>2</v>
      </c>
      <c r="B9" s="25">
        <v>150</v>
      </c>
      <c r="K9">
        <f>INDEX(OutputValues,5,$J$4)</f>
        <v>150</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Model</vt:lpstr>
      <vt:lpstr>STS_1</vt:lpstr>
      <vt:lpstr>Arc_Capacity</vt:lpstr>
      <vt:lpstr>STS_1!ChartData</vt:lpstr>
      <vt:lpstr>Customer_demand</vt:lpstr>
      <vt:lpstr>Customer_net_inflow</vt:lpstr>
      <vt:lpstr>Destination</vt:lpstr>
      <vt:lpstr>Flow</vt:lpstr>
      <vt:lpstr>STS_1!InputValues</vt:lpstr>
      <vt:lpstr>Origin</vt:lpstr>
      <vt:lpstr>STS_1!OutputAddresses</vt:lpstr>
      <vt:lpstr>STS_1!OutputValues</vt:lpstr>
      <vt:lpstr>Plant_capacity</vt:lpstr>
      <vt:lpstr>Plant_net_outflow</vt:lpstr>
      <vt:lpstr>Model!Print_Area</vt:lpstr>
      <vt:lpstr>Total_cost</vt:lpstr>
      <vt:lpstr>Unit_Cost</vt:lpstr>
      <vt:lpstr>Warehouse_net_outflow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2003-02-15T20:35:25Z</cp:lastPrinted>
  <dcterms:created xsi:type="dcterms:W3CDTF">1997-08-23T19:50:40Z</dcterms:created>
  <dcterms:modified xsi:type="dcterms:W3CDTF">2014-03-10T13:41:08Z</dcterms:modified>
</cp:coreProperties>
</file>